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0"/>
  <workbookPr defaultThemeVersion="166925"/>
  <bookViews>
    <workbookView xWindow="4880" yWindow="22100" windowWidth="28800" windowHeight="17500" activeTab="0"/>
  </bookViews>
  <sheets>
    <sheet name="PM2.5" sheetId="8" r:id="rId1"/>
    <sheet name="TVOC" sheetId="3" r:id="rId2"/>
    <sheet name="CO2" sheetId="4" r:id="rId3"/>
    <sheet name="Temp" sheetId="6" r:id="rId4"/>
    <sheet name="Hum" sheetId="7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<sst xmlns="http://schemas.openxmlformats.org/spreadsheetml/2006/main" count="214" uniqueCount="52">
  <si>
    <t>Time</t>
  </si>
  <si>
    <t>Reference</t>
  </si>
  <si>
    <t>Avg</t>
  </si>
  <si>
    <t>No.1</t>
  </si>
  <si>
    <t>No.2</t>
  </si>
  <si>
    <t>No.3</t>
  </si>
  <si>
    <t>No.4</t>
  </si>
  <si>
    <t>No.5</t>
  </si>
  <si>
    <t>Percent Difference to Avg</t>
  </si>
  <si>
    <t>Percent Difference to Reference</t>
  </si>
  <si>
    <t>Peak 1 - ppm</t>
  </si>
  <si>
    <t>Peak 2 - ppm</t>
  </si>
  <si>
    <t>Peak 1 - %RH</t>
  </si>
  <si>
    <t>Peak 2 - %RH</t>
  </si>
  <si>
    <t>Peak 3 - %RH</t>
  </si>
  <si>
    <t>Peak 1 - ppb</t>
  </si>
  <si>
    <t>Peak 2 - ppb</t>
  </si>
  <si>
    <t>Peak 3 - ppb</t>
  </si>
  <si>
    <t>Peak 1 - ug/m3</t>
  </si>
  <si>
    <t>Peak 3 - ug/m3</t>
  </si>
  <si>
    <t>Peak 2 - ug/m3</t>
  </si>
  <si>
    <t>Peak 3 - ppm</t>
  </si>
  <si>
    <t xml:space="preserve"> </t>
  </si>
  <si>
    <t>Difference to Avg</t>
  </si>
  <si>
    <t>Difference to Reference</t>
  </si>
  <si>
    <t>Accuracy</t>
  </si>
  <si>
    <t>Grade B</t>
  </si>
  <si>
    <t>0-150</t>
  </si>
  <si>
    <t>150-500</t>
  </si>
  <si>
    <t>±5 &amp;&amp; 15%</t>
  </si>
  <si>
    <t>±5 &amp;&amp; 20%</t>
  </si>
  <si>
    <t>150-600</t>
  </si>
  <si>
    <t>600-2000</t>
  </si>
  <si>
    <t>±20 &amp;&amp; 15%</t>
  </si>
  <si>
    <t>±20 &amp;&amp; 20%</t>
  </si>
  <si>
    <t>65-260</t>
  </si>
  <si>
    <t>±8.7 &amp;&amp; 15%</t>
  </si>
  <si>
    <t>440 - 2180</t>
  </si>
  <si>
    <t>±8.7 &amp;&amp; 20%</t>
  </si>
  <si>
    <t>Accuracy (ppb)</t>
  </si>
  <si>
    <t>400-2000</t>
  </si>
  <si>
    <t>2000-5000</t>
  </si>
  <si>
    <t>±50 &amp;&amp; 3%</t>
  </si>
  <si>
    <t>±50 &amp;&amp; 5%</t>
  </si>
  <si>
    <t>±1</t>
  </si>
  <si>
    <t>±8%</t>
  </si>
  <si>
    <t>Reference Pass/Fail</t>
  </si>
  <si>
    <t>Avg Pass/Fail</t>
  </si>
  <si>
    <t>Peak 1 - °C</t>
  </si>
  <si>
    <t>Peak 2 -°C</t>
  </si>
  <si>
    <t>Peak 3 -°C</t>
  </si>
  <si>
    <t>Accuracy (ug/m3)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</si>
</sst>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7E6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22" fontId="6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B764-C19B-7347-85D9-F5EED067BCC0}">
  <dimension ref="A1:U26"/>
  <sheetViews>
    <sheetView tabSelected="1" zoomScale="110" zoomScaleNormal="110" workbookViewId="0" topLeftCell="A1">
      <selection activeCell="N14" sqref="N14"/>
    </sheetView>
  </sheetViews>
  <sheetFormatPr defaultColWidth="11.00390625" defaultRowHeight="19.5" customHeight="1"/>
  <cols>
    <col min="1" max="1" width="15.00390625" style="0" customWidth="1"/>
    <col min="2" max="2" width="8.50390625" style="0" customWidth="1"/>
    <col min="3" max="3" width="7.625" style="0" customWidth="1"/>
    <col min="4" max="8" width="8.625" style="0" customWidth="1"/>
    <col min="14" max="14" width="13.875" style="0" customWidth="1"/>
  </cols>
  <sheetData>
    <row r="1" spans="1:14" ht="20" customHeight="1">
      <c r="A1" s="32" t="s">
        <v>18</v>
      </c>
      <c r="B1" s="32"/>
      <c r="C1" s="32"/>
      <c r="D1" s="32"/>
      <c r="E1" s="32"/>
      <c r="F1" s="32"/>
      <c r="G1" s="32"/>
      <c r="H1" s="32"/>
      <c r="M1" s="22" t="s">
        <v>25</v>
      </c>
      <c r="N1" s="22" t="s">
        <v>26</v>
      </c>
    </row>
    <row r="2" spans="1:14" ht="20" customHeight="1">
      <c r="A2" s="1" t="s">
        <v>0</v>
      </c>
      <c r="B2" s="1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M2" s="23" t="s">
        <v>27</v>
      </c>
      <c r="N2" s="23" t="s">
        <v>29</v>
      </c>
    </row>
    <row r="3" spans="1:14" ht="20" customHeight="1">
      <c r="A3" s="7">
        <v>44494.1875</v>
      </c>
      <c r="B3" s="3">
        <v>16</v>
      </c>
      <c r="C3" s="16">
        <f>(D3+E3+F3+G3+H3)/5</f>
        <v>16.587200000000003</v>
      </c>
      <c r="D3" s="26">
        <v>17.273</v>
      </c>
      <c r="E3" s="26">
        <v>16.656</v>
      </c>
      <c r="F3" s="26">
        <v>16.526</v>
      </c>
      <c r="G3" s="26">
        <v>15.677</v>
      </c>
      <c r="H3" s="26">
        <v>16.804</v>
      </c>
      <c r="M3" s="23" t="s">
        <v>28</v>
      </c>
      <c r="N3" s="23" t="s">
        <v>30</v>
      </c>
    </row>
    <row r="4" spans="1:21" ht="20" customHeight="1">
      <c r="A4" s="31" t="s">
        <v>8</v>
      </c>
      <c r="B4" s="31"/>
      <c r="C4" s="31"/>
      <c r="D4" s="6">
        <f>(D3-C3)/((C3+D3)/2)</f>
        <v>0.04050773474462624</v>
      </c>
      <c r="E4" s="6">
        <f>(E3-C3)/((C3+E3)/2)</f>
        <v>0.004139192376184962</v>
      </c>
      <c r="F4" s="6">
        <f>(F3-C3)/((C3+F3)/2)</f>
        <v>-0.003696411098897299</v>
      </c>
      <c r="G4" s="6">
        <f>(G3-C3)/((C3+G3)/2)</f>
        <v>-0.056421668598632735</v>
      </c>
      <c r="H4" s="6">
        <f>(H3-C3)/((C3+H3)/2)</f>
        <v>0.012985457246220302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20" customHeight="1">
      <c r="A5" s="28" t="s">
        <v>47</v>
      </c>
      <c r="B5" s="29"/>
      <c r="C5" s="30"/>
      <c r="D5" s="17" t="str">
        <f>IF(AND($C3+5+($C3*0.15)&gt;=D3,$C3-5-($C3*0.15)&lt;=D3),"PASS","FAIL")</f>
        <v>PASS</v>
      </c>
      <c r="E5" s="17" t="str">
        <f aca="true" t="shared" si="0" ref="E5:H5">IF(AND($C3+5+($C3*0.15)&gt;=E3,$C3-5-($C3*0.15)&lt;=E3),"PASS","FAIL")</f>
        <v>PASS</v>
      </c>
      <c r="F5" s="17" t="str">
        <f t="shared" si="0"/>
        <v>PASS</v>
      </c>
      <c r="G5" s="17" t="str">
        <f t="shared" si="0"/>
        <v>PASS</v>
      </c>
      <c r="H5" s="17" t="str">
        <f t="shared" si="0"/>
        <v>PASS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20" customHeight="1">
      <c r="A6" s="31" t="s">
        <v>9</v>
      </c>
      <c r="B6" s="31"/>
      <c r="C6" s="31"/>
      <c r="D6" s="6">
        <f>(D3-B3)/((B3+D3)/2)</f>
        <v>0.07651849848225287</v>
      </c>
      <c r="E6" s="6">
        <f>(E3-B3)/((B3+E3)/2)</f>
        <v>0.04017638412542864</v>
      </c>
      <c r="F6" s="6">
        <f>(F3-B3)/((B3+F3)/2)</f>
        <v>0.03234335608436327</v>
      </c>
      <c r="G6" s="6">
        <f>(G3-B3)/((B3+G3)/2)</f>
        <v>-0.020393345329418847</v>
      </c>
      <c r="H6" s="6">
        <f>(H3-B3)/((B3+H3)/2)</f>
        <v>0.04901841238873299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0" customHeight="1">
      <c r="A7" s="28" t="s">
        <v>46</v>
      </c>
      <c r="B7" s="29"/>
      <c r="C7" s="30"/>
      <c r="D7" s="17" t="str">
        <f>IF(AND($B3+5+($B3*0.15)&gt;=D3,$B3-5-($B3*0.15)&lt;=D3),"PASS","FAIL")</f>
        <v>PASS</v>
      </c>
      <c r="E7" s="17" t="str">
        <f aca="true" t="shared" si="1" ref="E7:H7">IF(AND($B3+5+($B3*0.15)&gt;=E3,$B3-5-($B3*0.15)&lt;=E3),"PASS","FAIL")</f>
        <v>PASS</v>
      </c>
      <c r="F7" s="17" t="str">
        <f t="shared" si="1"/>
        <v>PASS</v>
      </c>
      <c r="G7" s="17" t="str">
        <f t="shared" si="1"/>
        <v>PASS</v>
      </c>
      <c r="H7" s="17" t="str">
        <f t="shared" si="1"/>
        <v>PASS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1:21" ht="20" customHeight="1"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20" customHeight="1">
      <c r="A9" s="32" t="s">
        <v>20</v>
      </c>
      <c r="B9" s="32"/>
      <c r="C9" s="32"/>
      <c r="D9" s="32"/>
      <c r="E9" s="32"/>
      <c r="F9" s="32"/>
      <c r="G9" s="32"/>
      <c r="H9" s="3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0" customHeight="1">
      <c r="A10" s="1" t="s">
        <v>0</v>
      </c>
      <c r="B10" s="13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20" customHeight="1">
      <c r="A11" s="7">
        <v>44504.1875</v>
      </c>
      <c r="B11" s="3">
        <v>24</v>
      </c>
      <c r="C11" s="4">
        <f>(D11+E11+F11+G11+H11)/5</f>
        <v>24.6224</v>
      </c>
      <c r="D11" s="26">
        <v>25.291</v>
      </c>
      <c r="E11" s="26">
        <v>24.764</v>
      </c>
      <c r="F11" s="26">
        <v>24.529</v>
      </c>
      <c r="G11" s="26">
        <v>23.719</v>
      </c>
      <c r="H11" s="26">
        <v>24.809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0" customHeight="1">
      <c r="A12" s="31" t="s">
        <v>8</v>
      </c>
      <c r="B12" s="31"/>
      <c r="C12" s="31"/>
      <c r="D12" s="6">
        <f>(D11-C11)/((C11+D11)/2)</f>
        <v>0.02679040097448787</v>
      </c>
      <c r="E12" s="6">
        <f>(E11-C11)/((C11+E11)/2)</f>
        <v>0.005734372215832715</v>
      </c>
      <c r="F12" s="6">
        <f>(F11-C11)/((C11+F11)/2)</f>
        <v>-0.003800502122014797</v>
      </c>
      <c r="G12" s="6">
        <f>(G11-C11)/((C11+G11)/2)</f>
        <v>-0.037375831068194046</v>
      </c>
      <c r="H12" s="6">
        <f>(H11-C11)/((C11+H11)/2)</f>
        <v>0.007549856973502758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0" customHeight="1">
      <c r="A13" s="28" t="s">
        <v>47</v>
      </c>
      <c r="B13" s="29"/>
      <c r="C13" s="30"/>
      <c r="D13" s="17" t="str">
        <f>IF(AND($C11+5+($C11*0.15)&gt;=D11,$C11-5-($C11*0.15)&lt;=D11),"PASS","FAIL")</f>
        <v>PASS</v>
      </c>
      <c r="E13" s="17" t="str">
        <f aca="true" t="shared" si="2" ref="E13:H13">IF(AND($C11+5+($C11*0.15)&gt;=E11,$C11-5-($C11*0.15)&lt;=E11),"PASS","FAIL")</f>
        <v>PASS</v>
      </c>
      <c r="F13" s="17" t="str">
        <f t="shared" si="2"/>
        <v>PASS</v>
      </c>
      <c r="G13" s="17" t="str">
        <f t="shared" si="2"/>
        <v>PASS</v>
      </c>
      <c r="H13" s="17" t="str">
        <f t="shared" si="2"/>
        <v>PASS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0" customHeight="1">
      <c r="A14" s="31" t="s">
        <v>9</v>
      </c>
      <c r="B14" s="31"/>
      <c r="C14" s="31"/>
      <c r="D14" s="6">
        <f>(D11-B11)/((B11+D11)/2)</f>
        <v>0.05238278793288838</v>
      </c>
      <c r="E14" s="6">
        <f>(E11-B11)/((B11+E11)/2)</f>
        <v>0.031334591091789</v>
      </c>
      <c r="F14" s="6">
        <f>(F11-B11)/((B11+F11)/2)</f>
        <v>0.021801397102763295</v>
      </c>
      <c r="G14" s="6">
        <f>(G11-B11)/((B11+G11)/2)</f>
        <v>-0.011777279490349705</v>
      </c>
      <c r="H14" s="6">
        <f>(H11-B11)/((B11+H11)/2)</f>
        <v>0.03314962404474589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20" customHeight="1">
      <c r="A15" s="28" t="s">
        <v>46</v>
      </c>
      <c r="B15" s="29"/>
      <c r="C15" s="30"/>
      <c r="D15" s="17" t="str">
        <f>IF(AND($B11+5+($B11*0.15)&gt;=D11,$B11-5-($B11*0.15)&lt;=D11),"PASS","FAIL")</f>
        <v>PASS</v>
      </c>
      <c r="E15" s="17" t="str">
        <f aca="true" t="shared" si="3" ref="E15:H15">IF(AND($B11+5+($B11*0.15)&gt;=E11,$B11-5-($B11*0.15)&lt;=E11),"PASS","FAIL")</f>
        <v>PASS</v>
      </c>
      <c r="F15" s="17" t="str">
        <f t="shared" si="3"/>
        <v>PASS</v>
      </c>
      <c r="G15" s="17" t="str">
        <f t="shared" si="3"/>
        <v>PASS</v>
      </c>
      <c r="H15" s="17" t="str">
        <f t="shared" si="3"/>
        <v>PASS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1:21" ht="20" customHeight="1"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20" customHeight="1">
      <c r="A17" s="32" t="s">
        <v>19</v>
      </c>
      <c r="B17" s="32"/>
      <c r="C17" s="32"/>
      <c r="D17" s="32"/>
      <c r="E17" s="32"/>
      <c r="F17" s="32"/>
      <c r="G17" s="32"/>
      <c r="H17" s="32"/>
      <c r="I17" t="s">
        <v>22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20" customHeight="1">
      <c r="A18" s="1" t="s">
        <v>0</v>
      </c>
      <c r="B18" s="13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20" customHeight="1">
      <c r="A19" s="7">
        <v>44506.333333333336</v>
      </c>
      <c r="B19" s="3">
        <v>50</v>
      </c>
      <c r="C19" s="4">
        <f>(D19+E19+F19+G19+H19)/5</f>
        <v>50.5792</v>
      </c>
      <c r="D19" s="26">
        <v>51.22</v>
      </c>
      <c r="E19" s="26">
        <v>50.657</v>
      </c>
      <c r="F19" s="26">
        <v>50.517</v>
      </c>
      <c r="G19" s="26">
        <v>49.697</v>
      </c>
      <c r="H19" s="26">
        <v>50.805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20" customHeight="1">
      <c r="A20" s="31" t="s">
        <v>8</v>
      </c>
      <c r="B20" s="31"/>
      <c r="C20" s="31"/>
      <c r="D20" s="6">
        <f>(D19-C19)/((C19+D19)/2)</f>
        <v>0.012589489897759485</v>
      </c>
      <c r="E20" s="6">
        <f>(E19-C19)/((C19+E19)/2)</f>
        <v>0.0015369996108110797</v>
      </c>
      <c r="F20" s="6">
        <f>(F19-C19)/((C19+F19)/2)</f>
        <v>-0.001230511136917058</v>
      </c>
      <c r="G20" s="6">
        <f>(G19-C19)/((C19+G19)/2)</f>
        <v>-0.017595401501054035</v>
      </c>
      <c r="H20" s="6">
        <f>(H19-C19)/((C19+H19)/2)</f>
        <v>0.0044543429844097916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20" customHeight="1">
      <c r="A21" s="28" t="s">
        <v>47</v>
      </c>
      <c r="B21" s="29"/>
      <c r="C21" s="30"/>
      <c r="D21" s="17" t="str">
        <f>IF(AND($C19+5+($C19*0.15)&gt;=D19,$C19-5-($C19*0.15)&lt;=D19),"PASS","FAIL")</f>
        <v>PASS</v>
      </c>
      <c r="E21" s="17" t="str">
        <f aca="true" t="shared" si="4" ref="E21:H21">IF(AND($C19+5+($C19*0.15)&gt;=E19,$C19-5-($C19*0.15)&lt;=E19),"PASS","FAIL")</f>
        <v>PASS</v>
      </c>
      <c r="F21" s="17" t="str">
        <f t="shared" si="4"/>
        <v>PASS</v>
      </c>
      <c r="G21" s="17" t="str">
        <f t="shared" si="4"/>
        <v>PASS</v>
      </c>
      <c r="H21" s="17" t="str">
        <f t="shared" si="4"/>
        <v>PASS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20" customHeight="1">
      <c r="A22" s="31" t="s">
        <v>9</v>
      </c>
      <c r="B22" s="31"/>
      <c r="C22" s="31"/>
      <c r="D22" s="6">
        <f>(D19-B19)/((B19+D19)/2)</f>
        <v>0.024105907923335286</v>
      </c>
      <c r="E22" s="6">
        <f>(E19-B19)/((B19+E19)/2)</f>
        <v>0.013054233684691507</v>
      </c>
      <c r="F22" s="6">
        <f>(F19-B19)/((B19+F19)/2)</f>
        <v>0.010286817155307123</v>
      </c>
      <c r="G22" s="6">
        <f>(G19-B19)/((B19+G19)/2)</f>
        <v>-0.006078417605344138</v>
      </c>
      <c r="H22" s="6">
        <f>(H19-B19)/((B19+H19)/2)</f>
        <v>0.01597142998859183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20" customHeight="1">
      <c r="A23" s="28" t="s">
        <v>46</v>
      </c>
      <c r="B23" s="29"/>
      <c r="C23" s="30"/>
      <c r="D23" s="17" t="str">
        <f>IF(AND($B19+5+($B19*0.15)&gt;=D19,$B19-5-($B19*0.15)&lt;=D19),"PASS","FAIL")</f>
        <v>PASS</v>
      </c>
      <c r="E23" s="17" t="str">
        <f aca="true" t="shared" si="5" ref="E23:H23">IF(AND($B19+5+($B19*0.15)&gt;=E19,$B19-5-($B19*0.15)&lt;=E19),"PASS","FAIL")</f>
        <v>PASS</v>
      </c>
      <c r="F23" s="17" t="str">
        <f t="shared" si="5"/>
        <v>PASS</v>
      </c>
      <c r="G23" s="17" t="str">
        <f t="shared" si="5"/>
        <v>PASS</v>
      </c>
      <c r="H23" s="17" t="str">
        <f t="shared" si="5"/>
        <v>PASS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1:21" ht="20" customHeight="1"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1:21" ht="20" customHeight="1"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1:21" ht="20" customHeight="1"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</sheetData>
  <mergeCells count="15">
    <mergeCell ref="A21:C21"/>
    <mergeCell ref="A22:C22"/>
    <mergeCell ref="A23:C23"/>
    <mergeCell ref="A1:H1"/>
    <mergeCell ref="A4:C4"/>
    <mergeCell ref="A5:C5"/>
    <mergeCell ref="A6:C6"/>
    <mergeCell ref="A7:C7"/>
    <mergeCell ref="A9:H9"/>
    <mergeCell ref="A12:C12"/>
    <mergeCell ref="A13:C13"/>
    <mergeCell ref="A14:C14"/>
    <mergeCell ref="A15:C15"/>
    <mergeCell ref="A17:H17"/>
    <mergeCell ref="A20:C20"/>
  </mergeCells>
  <conditionalFormatting sqref="D7:H7">
    <cfRule type="expression" priority="13" dxfId="0">
      <formula>OR($B3+5+($B3*0.15)&lt;D3,$B3-5-($B3*0.15)&gt;D3)</formula>
    </cfRule>
    <cfRule type="expression" priority="16" dxfId="1">
      <formula>AND($B3+5+($B3*0.15)&gt;=D3,$B3-5-($B3*0.15)&lt;=D3)</formula>
    </cfRule>
  </conditionalFormatting>
  <conditionalFormatting sqref="D5:H5">
    <cfRule type="expression" priority="14" dxfId="0">
      <formula>OR($C3+5+($C3*0.15)&lt;D3,$C3-5-($C3*0.15)&gt;D3)</formula>
    </cfRule>
    <cfRule type="expression" priority="15" dxfId="1">
      <formula>AND($C3+5+($C3*0.15)&gt;=D3,$C3-5-($C3*0.15)&lt;=D3)</formula>
    </cfRule>
  </conditionalFormatting>
  <conditionalFormatting sqref="D15:H15">
    <cfRule type="expression" priority="9" dxfId="0">
      <formula>OR($B11+5+($B11*0.15)&lt;D11,$B11-5-($B11*0.15)&gt;D11)</formula>
    </cfRule>
    <cfRule type="expression" priority="12" dxfId="1">
      <formula>AND($B11+5+($B11*0.15)&gt;=D11,$B11-5-($B11*0.15)&lt;=D11)</formula>
    </cfRule>
  </conditionalFormatting>
  <conditionalFormatting sqref="D23:H23">
    <cfRule type="expression" priority="5" dxfId="0">
      <formula>OR($B19+5+($B19*0.15)&lt;D19,$B19-5-($B19*0.15)&gt;D19)</formula>
    </cfRule>
    <cfRule type="expression" priority="8" dxfId="1">
      <formula>AND($B19+5+($B19*0.15)&gt;=D19,$B19-5-($B19*0.15)&lt;=D19)</formula>
    </cfRule>
  </conditionalFormatting>
  <conditionalFormatting sqref="D21:H21">
    <cfRule type="expression" priority="6" dxfId="0">
      <formula>OR($C19+5+($C19*0.15)&lt;D19,$C19-5-($C19*0.15)&gt;D19)</formula>
    </cfRule>
    <cfRule type="expression" priority="7" dxfId="1">
      <formula>AND($C19+5+($C19*0.15)&gt;=D19,$C19-5-($C19*0.15)&lt;=D19)</formula>
    </cfRule>
  </conditionalFormatting>
  <conditionalFormatting sqref="D13:H13">
    <cfRule type="expression" priority="1" dxfId="0">
      <formula>OR($B9+5+($B9*0.15)&lt;D9,$B9-5-($B9*0.15)&gt;D9)</formula>
    </cfRule>
    <cfRule type="expression" priority="2" dxfId="1">
      <formula>AND($B9+5+($B9*0.15)&gt;=D9,$B9-5-($B9*0.15)&lt;=D9)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F893-3C72-864E-928E-BC2313B7A9F5}">
  <dimension ref="A1:M23"/>
  <sheetViews>
    <sheetView workbookViewId="0" topLeftCell="A8">
      <selection activeCell="L18" sqref="L18"/>
    </sheetView>
  </sheetViews>
  <sheetFormatPr defaultColWidth="11.00390625" defaultRowHeight="19.5" customHeight="1"/>
  <cols>
    <col min="1" max="1" width="15.00390625" style="0" customWidth="1"/>
    <col min="2" max="2" width="8.50390625" style="0" customWidth="1"/>
    <col min="3" max="3" width="7.625" style="0" customWidth="1"/>
    <col min="4" max="8" width="8.625" style="0" customWidth="1"/>
    <col min="10" max="10" width="15.625" style="0" customWidth="1"/>
    <col min="11" max="11" width="14.50390625" style="0" customWidth="1"/>
  </cols>
  <sheetData>
    <row r="1" spans="1:11" ht="20" customHeight="1">
      <c r="A1" s="32" t="s">
        <v>15</v>
      </c>
      <c r="B1" s="32"/>
      <c r="C1" s="32"/>
      <c r="D1" s="32"/>
      <c r="E1" s="32"/>
      <c r="F1" s="32"/>
      <c r="G1" s="32"/>
      <c r="H1" s="32"/>
      <c r="J1" s="22" t="s">
        <v>51</v>
      </c>
      <c r="K1" s="22" t="s">
        <v>26</v>
      </c>
    </row>
    <row r="2" spans="1:11" ht="20" customHeight="1">
      <c r="A2" s="1" t="s">
        <v>0</v>
      </c>
      <c r="B2" s="1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J2" s="23" t="s">
        <v>31</v>
      </c>
      <c r="K2" s="23" t="s">
        <v>33</v>
      </c>
    </row>
    <row r="3" spans="1:13" ht="20" customHeight="1">
      <c r="A3" s="7">
        <v>44494.583333333336</v>
      </c>
      <c r="B3" s="20">
        <v>570</v>
      </c>
      <c r="C3" s="4">
        <f>(D3+E3+F3+G3+H3)/5</f>
        <v>588.67</v>
      </c>
      <c r="D3" s="26">
        <v>614.574</v>
      </c>
      <c r="E3" s="26">
        <v>529.756</v>
      </c>
      <c r="F3" s="26">
        <v>596.804</v>
      </c>
      <c r="G3" s="26">
        <v>608.097</v>
      </c>
      <c r="H3" s="26">
        <v>594.119</v>
      </c>
      <c r="J3" s="23" t="s">
        <v>32</v>
      </c>
      <c r="K3" s="23" t="s">
        <v>34</v>
      </c>
      <c r="L3" s="11"/>
      <c r="M3" s="11"/>
    </row>
    <row r="4" spans="1:11" ht="20" customHeight="1">
      <c r="A4" s="31" t="s">
        <v>8</v>
      </c>
      <c r="B4" s="31"/>
      <c r="C4" s="31"/>
      <c r="D4" s="6">
        <f>(D3-C3)/((C3+D3)/2)</f>
        <v>0.04305693608278952</v>
      </c>
      <c r="E4" s="6">
        <f>(E3-C3)/((C3+E3)/2)</f>
        <v>-0.1053516280916216</v>
      </c>
      <c r="F4" s="6">
        <f>(F3-C3)/((C3+F3)/2)</f>
        <v>0.01372278092982219</v>
      </c>
      <c r="G4" s="6">
        <f>(G3-C3)/((C3+G3)/2)</f>
        <v>0.03246580161384802</v>
      </c>
      <c r="H4" s="6">
        <f>(H3-C3)/((C3+H3)/2)</f>
        <v>0.00921381582006608</v>
      </c>
      <c r="J4" s="24"/>
      <c r="K4" s="24"/>
    </row>
    <row r="5" spans="1:11" ht="20" customHeight="1">
      <c r="A5" s="28" t="s">
        <v>47</v>
      </c>
      <c r="B5" s="29"/>
      <c r="C5" s="30"/>
      <c r="D5" s="17" t="str">
        <f>IF(AND($C3+8.7+($C3*0.2)&gt;=D3,$C3-8.7-($C3*0.2)&lt;=D3),"PASS","FAIL")</f>
        <v>PASS</v>
      </c>
      <c r="E5" s="17" t="str">
        <f aca="true" t="shared" si="0" ref="E5:H5">IF(AND($C3+8.7+($C3*0.2)&gt;=E3,$C3-8.7-($C3*0.2)&lt;=E3),"PASS","FAIL")</f>
        <v>PASS</v>
      </c>
      <c r="F5" s="17" t="str">
        <f t="shared" si="0"/>
        <v>PASS</v>
      </c>
      <c r="G5" s="17" t="str">
        <f t="shared" si="0"/>
        <v>PASS</v>
      </c>
      <c r="H5" s="17" t="str">
        <f t="shared" si="0"/>
        <v>PASS</v>
      </c>
      <c r="J5" s="22" t="s">
        <v>39</v>
      </c>
      <c r="K5" s="22" t="s">
        <v>26</v>
      </c>
    </row>
    <row r="6" spans="1:11" ht="20" customHeight="1">
      <c r="A6" s="31" t="s">
        <v>9</v>
      </c>
      <c r="B6" s="31"/>
      <c r="C6" s="31"/>
      <c r="D6" s="6">
        <f>(D3-B3)/((B3+D3)/2)</f>
        <v>0.07525743431815987</v>
      </c>
      <c r="E6" s="6">
        <f>(E3-B3)/((B3+E3)/2)</f>
        <v>-0.07318714332997507</v>
      </c>
      <c r="F6" s="6">
        <f>(F3-B3)/((B3+F3)/2)</f>
        <v>0.045944305984552625</v>
      </c>
      <c r="G6" s="6">
        <f>(G3-B3)/((B3+G3)/2)</f>
        <v>0.0646754893697208</v>
      </c>
      <c r="H6" s="6">
        <f>(H3-B3)/((B3+H3)/2)</f>
        <v>0.04143734446392512</v>
      </c>
      <c r="J6" s="23" t="s">
        <v>35</v>
      </c>
      <c r="K6" s="23" t="s">
        <v>36</v>
      </c>
    </row>
    <row r="7" spans="1:11" ht="20" customHeight="1">
      <c r="A7" s="28" t="s">
        <v>46</v>
      </c>
      <c r="B7" s="29"/>
      <c r="C7" s="30"/>
      <c r="D7" s="17" t="str">
        <f>IF(AND($B3+8.7+($B3*0.2)&gt;=D3,$B3-8.7-($B3*0.2)&lt;=D3),"PASS","FAIL")</f>
        <v>PASS</v>
      </c>
      <c r="E7" s="17" t="str">
        <f aca="true" t="shared" si="1" ref="E7:H7">IF(AND($B3+8.7+($B3*0.2)&gt;=E3,$B3-8.7-($B3*0.2)&lt;=E3),"PASS","FAIL")</f>
        <v>PASS</v>
      </c>
      <c r="F7" s="17" t="str">
        <f t="shared" si="1"/>
        <v>PASS</v>
      </c>
      <c r="G7" s="17" t="str">
        <f t="shared" si="1"/>
        <v>PASS</v>
      </c>
      <c r="H7" s="17" t="str">
        <f t="shared" si="1"/>
        <v>PASS</v>
      </c>
      <c r="J7" s="23" t="s">
        <v>37</v>
      </c>
      <c r="K7" s="23" t="s">
        <v>38</v>
      </c>
    </row>
    <row r="8" spans="1:8" ht="20" customHeight="1">
      <c r="A8" s="18"/>
      <c r="B8" s="18"/>
      <c r="C8" s="18"/>
      <c r="D8" s="18"/>
      <c r="E8" s="18"/>
      <c r="F8" s="18"/>
      <c r="G8" s="18"/>
      <c r="H8" s="18"/>
    </row>
    <row r="9" spans="1:13" ht="20" customHeight="1">
      <c r="A9" s="32" t="s">
        <v>16</v>
      </c>
      <c r="B9" s="32"/>
      <c r="C9" s="32"/>
      <c r="D9" s="32"/>
      <c r="E9" s="32"/>
      <c r="F9" s="32"/>
      <c r="G9" s="32"/>
      <c r="H9" s="32"/>
      <c r="L9" s="11"/>
      <c r="M9" s="11"/>
    </row>
    <row r="10" spans="1:8" ht="20" customHeight="1">
      <c r="A10" s="1" t="s">
        <v>0</v>
      </c>
      <c r="B10" s="13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8" ht="20" customHeight="1">
      <c r="A11" s="7">
        <v>44500.479166666664</v>
      </c>
      <c r="B11" s="3">
        <v>520</v>
      </c>
      <c r="C11" s="4">
        <f>(D11+E11+F11+G11+H11)/5</f>
        <v>541.6324000000001</v>
      </c>
      <c r="D11" s="26">
        <v>558.992</v>
      </c>
      <c r="E11" s="26">
        <v>487.966</v>
      </c>
      <c r="F11" s="26">
        <v>557.65</v>
      </c>
      <c r="G11" s="26">
        <v>548.761</v>
      </c>
      <c r="H11" s="26">
        <v>554.793</v>
      </c>
    </row>
    <row r="12" spans="1:8" ht="20" customHeight="1">
      <c r="A12" s="31" t="s">
        <v>8</v>
      </c>
      <c r="B12" s="31"/>
      <c r="C12" s="31"/>
      <c r="D12" s="6">
        <f>(D11-C11)/((C11+D11)/2)</f>
        <v>0.031545003000115</v>
      </c>
      <c r="E12" s="6">
        <f>(E11-C11)/((C11+E11)/2)</f>
        <v>-0.10424724824747214</v>
      </c>
      <c r="F12" s="6">
        <f>(F11-C11)/((C11+F11)/2)</f>
        <v>0.02914192021995422</v>
      </c>
      <c r="G12" s="6">
        <f>(G11-C11)/((C11+G11)/2)</f>
        <v>0.013075280903204096</v>
      </c>
      <c r="H12" s="6">
        <f>(H11-C11)/((C11+H11)/2)</f>
        <v>0.02400637562756195</v>
      </c>
    </row>
    <row r="13" spans="1:8" ht="20" customHeight="1">
      <c r="A13" s="28" t="s">
        <v>47</v>
      </c>
      <c r="B13" s="29"/>
      <c r="C13" s="30"/>
      <c r="D13" s="17" t="str">
        <f>IF(AND($C11+8.7+($C11*0.2)&gt;=D11,$C11-8.7-($C11*0.2)&lt;=D11),"PASS","FAIL")</f>
        <v>PASS</v>
      </c>
      <c r="E13" s="17" t="str">
        <f aca="true" t="shared" si="2" ref="E13:H13">IF(AND($C11+8.7+($C11*0.2)&gt;=E11,$C11-8.7-($C11*0.2)&lt;=E11),"PASS","FAIL")</f>
        <v>PASS</v>
      </c>
      <c r="F13" s="17" t="str">
        <f t="shared" si="2"/>
        <v>PASS</v>
      </c>
      <c r="G13" s="17" t="str">
        <f t="shared" si="2"/>
        <v>PASS</v>
      </c>
      <c r="H13" s="17" t="str">
        <f t="shared" si="2"/>
        <v>PASS</v>
      </c>
    </row>
    <row r="14" spans="1:8" ht="20" customHeight="1">
      <c r="A14" s="31" t="s">
        <v>9</v>
      </c>
      <c r="B14" s="31"/>
      <c r="C14" s="31"/>
      <c r="D14" s="6">
        <f>(D11-B11)/((B11+D11)/2)</f>
        <v>0.07227486394709129</v>
      </c>
      <c r="E14" s="6">
        <f>(E11-B11)/((B11+E11)/2)</f>
        <v>-0.06356166775466632</v>
      </c>
      <c r="F14" s="6">
        <f>(F11-B11)/((B11+F11)/2)</f>
        <v>0.06987426344360409</v>
      </c>
      <c r="G14" s="6">
        <f>(G11-B11)/((B11+G11)/2)</f>
        <v>0.05382120043676737</v>
      </c>
      <c r="H14" s="6">
        <f>(H11-B11)/((B11+H11)/2)</f>
        <v>0.06474362970358014</v>
      </c>
    </row>
    <row r="15" spans="1:8" ht="20" customHeight="1">
      <c r="A15" s="28" t="s">
        <v>46</v>
      </c>
      <c r="B15" s="29"/>
      <c r="C15" s="30"/>
      <c r="D15" s="17" t="str">
        <f>IF(AND($B11+8.7+($B11*0.2)&gt;=D11,$B11-8.7-($B11*0.2)&lt;=D11),"PASS","FAIL")</f>
        <v>PASS</v>
      </c>
      <c r="E15" s="17" t="str">
        <f aca="true" t="shared" si="3" ref="E15:H15">IF(AND($B11+8.7+($B11*0.2)&gt;=E11,$B11-8.7-($B11*0.2)&lt;=E11),"PASS","FAIL")</f>
        <v>PASS</v>
      </c>
      <c r="F15" s="17" t="str">
        <f t="shared" si="3"/>
        <v>PASS</v>
      </c>
      <c r="G15" s="17" t="str">
        <f t="shared" si="3"/>
        <v>PASS</v>
      </c>
      <c r="H15" s="17" t="str">
        <f t="shared" si="3"/>
        <v>PASS</v>
      </c>
    </row>
    <row r="16" spans="1:13" ht="20" customHeight="1">
      <c r="A16" s="18"/>
      <c r="B16" s="18"/>
      <c r="C16" s="18"/>
      <c r="D16" s="18"/>
      <c r="E16" s="18"/>
      <c r="F16" s="18"/>
      <c r="G16" s="18"/>
      <c r="H16" s="18"/>
      <c r="L16" s="11"/>
      <c r="M16" s="11"/>
    </row>
    <row r="17" spans="1:8" ht="20" customHeight="1">
      <c r="A17" s="32" t="s">
        <v>17</v>
      </c>
      <c r="B17" s="32"/>
      <c r="C17" s="32"/>
      <c r="D17" s="32"/>
      <c r="E17" s="32"/>
      <c r="F17" s="32"/>
      <c r="G17" s="32"/>
      <c r="H17" s="32"/>
    </row>
    <row r="18" spans="1:8" ht="20" customHeight="1">
      <c r="A18" s="1" t="s">
        <v>0</v>
      </c>
      <c r="B18" s="13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</row>
    <row r="19" spans="1:8" ht="20" customHeight="1">
      <c r="A19" s="7">
        <v>44507.458333333336</v>
      </c>
      <c r="B19" s="3">
        <v>500</v>
      </c>
      <c r="C19" s="4">
        <f>(D19+E19+F19+G19+H19)/5</f>
        <v>515.616</v>
      </c>
      <c r="D19" s="26">
        <v>527.208</v>
      </c>
      <c r="E19" s="26">
        <v>464.316</v>
      </c>
      <c r="F19" s="26">
        <v>523.978</v>
      </c>
      <c r="G19" s="26">
        <v>535.729</v>
      </c>
      <c r="H19" s="26">
        <v>526.849</v>
      </c>
    </row>
    <row r="20" spans="1:8" ht="20" customHeight="1">
      <c r="A20" s="31" t="s">
        <v>8</v>
      </c>
      <c r="B20" s="31"/>
      <c r="C20" s="31"/>
      <c r="D20" s="6">
        <f>(D19-C19)/((C19+D19)/2)</f>
        <v>0.022231939426020083</v>
      </c>
      <c r="E20" s="6">
        <f>(E19-C19)/((C19+E19)/2)</f>
        <v>-0.10470114252825709</v>
      </c>
      <c r="F20" s="6">
        <f>(F19-C19)/((C19+F19)/2)</f>
        <v>0.016087049367349112</v>
      </c>
      <c r="G20" s="6">
        <f>(G19-C19)/((C19+G19)/2)</f>
        <v>0.038261465075688866</v>
      </c>
      <c r="H20" s="6">
        <f>(H19-C19)/((C19+H19)/2)</f>
        <v>0.02155084343359261</v>
      </c>
    </row>
    <row r="21" spans="1:8" ht="20" customHeight="1">
      <c r="A21" s="28" t="s">
        <v>47</v>
      </c>
      <c r="B21" s="29"/>
      <c r="C21" s="30"/>
      <c r="D21" s="17" t="str">
        <f>IF(AND($C19+8.7+($C19*0.2)&gt;=D19,$C19-8.7-($C19*0.2)&lt;=D19),"PASS","FAIL")</f>
        <v>PASS</v>
      </c>
      <c r="E21" s="17" t="str">
        <f aca="true" t="shared" si="4" ref="E21:H21">IF(AND($C19+8.7+($C19*0.2)&gt;=E19,$C19-8.7-($C19*0.2)&lt;=E19),"PASS","FAIL")</f>
        <v>PASS</v>
      </c>
      <c r="F21" s="17" t="str">
        <f t="shared" si="4"/>
        <v>PASS</v>
      </c>
      <c r="G21" s="17" t="str">
        <f t="shared" si="4"/>
        <v>PASS</v>
      </c>
      <c r="H21" s="17" t="str">
        <f t="shared" si="4"/>
        <v>PASS</v>
      </c>
    </row>
    <row r="22" spans="1:8" ht="20" customHeight="1">
      <c r="A22" s="31" t="s">
        <v>9</v>
      </c>
      <c r="B22" s="31"/>
      <c r="C22" s="31"/>
      <c r="D22" s="6">
        <f>(D19-B19)/((B19+D19)/2)</f>
        <v>0.052974665306344905</v>
      </c>
      <c r="E22" s="6">
        <f>(E19-B19)/((B19+E19)/2)</f>
        <v>-0.0740089348304913</v>
      </c>
      <c r="F22" s="6">
        <f>(F19-B19)/((B19+F19)/2)</f>
        <v>0.046833037428538414</v>
      </c>
      <c r="G22" s="6">
        <f>(G19-B19)/((B19+G19)/2)</f>
        <v>0.0689929508587672</v>
      </c>
      <c r="H22" s="6">
        <f>(H19-B19)/((B19+H19)/2)</f>
        <v>0.05229395948187132</v>
      </c>
    </row>
    <row r="23" spans="1:8" ht="20" customHeight="1">
      <c r="A23" s="28" t="s">
        <v>46</v>
      </c>
      <c r="B23" s="29"/>
      <c r="C23" s="30"/>
      <c r="D23" s="17" t="str">
        <f>IF(AND($B19+8.7+($B19*0.2)&gt;=D19,$B19-8.7-($B19*0.2)&lt;=D19),"PASS","FAIL")</f>
        <v>PASS</v>
      </c>
      <c r="E23" s="17" t="str">
        <f aca="true" t="shared" si="5" ref="E23:H23">IF(AND($B19+8.7+($B19*0.2)&gt;=E19,$B19-8.7-($B19*0.2)&lt;=E19),"PASS","FAIL")</f>
        <v>PASS</v>
      </c>
      <c r="F23" s="17" t="str">
        <f t="shared" si="5"/>
        <v>PASS</v>
      </c>
      <c r="G23" s="17" t="str">
        <f t="shared" si="5"/>
        <v>PASS</v>
      </c>
      <c r="H23" s="17" t="str">
        <f t="shared" si="5"/>
        <v>PASS</v>
      </c>
    </row>
  </sheetData>
  <mergeCells count="15">
    <mergeCell ref="A7:C7"/>
    <mergeCell ref="A17:H17"/>
    <mergeCell ref="A20:C20"/>
    <mergeCell ref="A1:H1"/>
    <mergeCell ref="A4:C4"/>
    <mergeCell ref="A5:C5"/>
    <mergeCell ref="A6:C6"/>
    <mergeCell ref="A21:C21"/>
    <mergeCell ref="A22:C22"/>
    <mergeCell ref="A23:C23"/>
    <mergeCell ref="A9:H9"/>
    <mergeCell ref="A12:C12"/>
    <mergeCell ref="A13:C13"/>
    <mergeCell ref="A14:C14"/>
    <mergeCell ref="A15:C15"/>
  </mergeCells>
  <conditionalFormatting sqref="D15:H15">
    <cfRule type="expression" priority="9" dxfId="0">
      <formula>OR($B11+8.7+($B11*0.2)&lt;D11,$B11-8.7-($B11*0.2)&gt;D11)</formula>
    </cfRule>
    <cfRule type="expression" priority="12" dxfId="1">
      <formula>AND($B11+8.7+($B11*0.2)&gt;=D11,$B11-8.7-($B11*0.2)&lt;=D11)</formula>
    </cfRule>
  </conditionalFormatting>
  <conditionalFormatting sqref="D13:H13">
    <cfRule type="expression" priority="10" dxfId="0">
      <formula>OR($C11+8.7+($C11*0.2)&lt;D11,$C11-8.7-($C11*0.2)&gt;D11)</formula>
    </cfRule>
    <cfRule type="expression" priority="11" dxfId="1">
      <formula>AND($C11+8.7+($C11*0.2)&gt;=D11,$C11-8.7-($C11*0.2)&lt;=D11)</formula>
    </cfRule>
  </conditionalFormatting>
  <conditionalFormatting sqref="D7:H7">
    <cfRule type="expression" priority="5" dxfId="0">
      <formula>OR($B3+8.7+($B3*0.2)&lt;D3,$B3-8.7-($B3*0.2)&gt;D3)</formula>
    </cfRule>
    <cfRule type="expression" priority="8" dxfId="1">
      <formula>AND($B3+8.7+($B3*0.2)&gt;=D3,$B3-8.7-($B3*0.2)&lt;=D3)</formula>
    </cfRule>
  </conditionalFormatting>
  <conditionalFormatting sqref="D5:H5">
    <cfRule type="expression" priority="6" dxfId="0">
      <formula>OR($C3+8.7+($C3*0.2)&lt;D3,$C3-8.7-($C3*0.2)&gt;D3)</formula>
    </cfRule>
    <cfRule type="expression" priority="7" dxfId="1">
      <formula>AND($C$3+8.7+($C$3*0.2)&gt;=D3,$C$3-8.7-($C$3*0.2)&lt;=D3)</formula>
    </cfRule>
  </conditionalFormatting>
  <conditionalFormatting sqref="D23:H23">
    <cfRule type="expression" priority="1" dxfId="0">
      <formula>OR($B19+8.7+($B19*0.2)&lt;D19,$B19-8.7-($B19*0.2)&gt;D19)</formula>
    </cfRule>
    <cfRule type="expression" priority="4" dxfId="1">
      <formula>AND($B19+8.7+($B19*0.2)&gt;=D19,$B19-8.7-($B19*0.2)&lt;=D19)</formula>
    </cfRule>
  </conditionalFormatting>
  <conditionalFormatting sqref="D21:H21">
    <cfRule type="expression" priority="2" dxfId="0">
      <formula>OR($C19+8.7+($C19*0.2)&lt;D19,$C19-8.7-($C19*0.2)&gt;D19)</formula>
    </cfRule>
    <cfRule type="expression" priority="3" dxfId="1">
      <formula>AND($C19+8.7+($C19*0.2)&gt;=D19,$C19-8.7-($C19*0.2)&lt;=D19)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B8EDE-382A-3340-AAF8-860E32755759}">
  <dimension ref="A1:M23"/>
  <sheetViews>
    <sheetView workbookViewId="0" topLeftCell="A1">
      <selection activeCell="K16" sqref="K16"/>
    </sheetView>
  </sheetViews>
  <sheetFormatPr defaultColWidth="11.00390625" defaultRowHeight="19.5" customHeight="1"/>
  <cols>
    <col min="1" max="1" width="15.00390625" style="0" customWidth="1"/>
    <col min="2" max="2" width="8.50390625" style="0" customWidth="1"/>
    <col min="3" max="3" width="7.625" style="0" customWidth="1"/>
    <col min="4" max="8" width="8.625" style="0" customWidth="1"/>
    <col min="12" max="12" width="13.625" style="0" customWidth="1"/>
    <col min="13" max="13" width="13.00390625" style="0" customWidth="1"/>
  </cols>
  <sheetData>
    <row r="1" spans="1:13" ht="20" customHeight="1">
      <c r="A1" s="32" t="s">
        <v>10</v>
      </c>
      <c r="B1" s="32"/>
      <c r="C1" s="32"/>
      <c r="D1" s="32"/>
      <c r="E1" s="32"/>
      <c r="F1" s="32"/>
      <c r="G1" s="32"/>
      <c r="H1" s="32"/>
      <c r="L1" s="22" t="s">
        <v>25</v>
      </c>
      <c r="M1" s="22" t="s">
        <v>26</v>
      </c>
    </row>
    <row r="2" spans="1:13" ht="20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L2" s="23" t="s">
        <v>40</v>
      </c>
      <c r="M2" s="23" t="s">
        <v>42</v>
      </c>
    </row>
    <row r="3" spans="1:13" ht="20" customHeight="1">
      <c r="A3" s="7">
        <v>44493.458333333336</v>
      </c>
      <c r="B3" s="21">
        <v>1613</v>
      </c>
      <c r="C3" s="4">
        <f>(D3+E3+F3+G3+H3)/5</f>
        <v>1644.0760000000002</v>
      </c>
      <c r="D3" s="26">
        <v>1639.45</v>
      </c>
      <c r="E3" s="27">
        <v>1645.31</v>
      </c>
      <c r="F3" s="27">
        <v>1640.5</v>
      </c>
      <c r="G3" s="27">
        <v>1655.49</v>
      </c>
      <c r="H3" s="27">
        <v>1639.63</v>
      </c>
      <c r="L3" s="23" t="s">
        <v>41</v>
      </c>
      <c r="M3" s="23" t="s">
        <v>43</v>
      </c>
    </row>
    <row r="4" spans="1:8" ht="20" customHeight="1">
      <c r="A4" s="31" t="s">
        <v>8</v>
      </c>
      <c r="B4" s="31"/>
      <c r="C4" s="31"/>
      <c r="D4" s="6">
        <f>(D3-C3)/((C3+D3)/2)</f>
        <v>-0.002817702676939487</v>
      </c>
      <c r="E4" s="6">
        <f>(E3-C3)/((C3+E3)/2)</f>
        <v>0.0007502919997833614</v>
      </c>
      <c r="F4" s="6">
        <f>(F3-C3)/((C3+F3)/2)</f>
        <v>-0.002177449996590275</v>
      </c>
      <c r="G4" s="6">
        <f>(G3-C3)/((C3+G3)/2)</f>
        <v>0.006918485643263241</v>
      </c>
      <c r="H4" s="6">
        <f>(H3-C3)/((C3+H3)/2)</f>
        <v>-0.002707915994915586</v>
      </c>
    </row>
    <row r="5" spans="1:8" ht="20" customHeight="1">
      <c r="A5" s="28" t="s">
        <v>47</v>
      </c>
      <c r="B5" s="29"/>
      <c r="C5" s="30"/>
      <c r="D5" s="17" t="str">
        <f>IF(AND($C3+50+($C3*0.03)&gt;=D3,$C3-50-($C3*0.03)&lt;=D3),"PASS","FAIL")</f>
        <v>PASS</v>
      </c>
      <c r="E5" s="17" t="str">
        <f aca="true" t="shared" si="0" ref="E5:H5">IF(AND($C3+50+($C3*0.03)&gt;=E3,$C3-50-($C3*0.03)&lt;=E3),"PASS","FAIL")</f>
        <v>PASS</v>
      </c>
      <c r="F5" s="17" t="str">
        <f t="shared" si="0"/>
        <v>PASS</v>
      </c>
      <c r="G5" s="17" t="str">
        <f t="shared" si="0"/>
        <v>PASS</v>
      </c>
      <c r="H5" s="17" t="str">
        <f t="shared" si="0"/>
        <v>PASS</v>
      </c>
    </row>
    <row r="6" spans="1:8" ht="20" customHeight="1">
      <c r="A6" s="31" t="s">
        <v>9</v>
      </c>
      <c r="B6" s="31"/>
      <c r="C6" s="31"/>
      <c r="D6" s="6">
        <f>(D3-B3)/((B3+D3)/2)</f>
        <v>0.016264662024012697</v>
      </c>
      <c r="E6" s="6">
        <f>(E3-B3)/((B3+E3)/2)</f>
        <v>0.019832367086004676</v>
      </c>
      <c r="F6" s="6">
        <f>(F3-B3)/((B3+F3)/2)</f>
        <v>0.01690487167665591</v>
      </c>
      <c r="G6" s="6">
        <f>(G3-B3)/((B3+G3)/2)</f>
        <v>0.025999773595758294</v>
      </c>
      <c r="H6" s="6">
        <f>(H3-B3)/((B3+H3)/2)</f>
        <v>0.016374441605716057</v>
      </c>
    </row>
    <row r="7" spans="1:8" ht="20" customHeight="1">
      <c r="A7" s="28" t="s">
        <v>46</v>
      </c>
      <c r="B7" s="29"/>
      <c r="C7" s="30"/>
      <c r="D7" s="17" t="str">
        <f>IF(AND($B3+50+($B3*0.03)&gt;=D3,$B3-50-($B3*0.03)&lt;=D3),"PASS","FAIL")</f>
        <v>PASS</v>
      </c>
      <c r="E7" s="17" t="str">
        <f aca="true" t="shared" si="1" ref="E7:H7">IF(AND($B3+50+($B3*0.03)&gt;=E3,$B3-50-($B3*0.03)&lt;=E3),"PASS","FAIL")</f>
        <v>PASS</v>
      </c>
      <c r="F7" s="17" t="str">
        <f t="shared" si="1"/>
        <v>PASS</v>
      </c>
      <c r="G7" s="17" t="str">
        <f t="shared" si="1"/>
        <v>PASS</v>
      </c>
      <c r="H7" s="17" t="str">
        <f t="shared" si="1"/>
        <v>PASS</v>
      </c>
    </row>
    <row r="9" spans="1:8" ht="20" customHeight="1">
      <c r="A9" s="32" t="s">
        <v>11</v>
      </c>
      <c r="B9" s="32"/>
      <c r="C9" s="32"/>
      <c r="D9" s="32"/>
      <c r="E9" s="32"/>
      <c r="F9" s="32"/>
      <c r="G9" s="32"/>
      <c r="H9" s="32"/>
    </row>
    <row r="10" spans="1:8" ht="20" customHeight="1">
      <c r="A10" s="1" t="s">
        <v>0</v>
      </c>
      <c r="B10" s="13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8" ht="20" customHeight="1">
      <c r="A11" s="7">
        <v>44500.395833333336</v>
      </c>
      <c r="B11" s="3">
        <v>1867</v>
      </c>
      <c r="C11" s="4">
        <f>(D11+E11+F11+G11+H11)/5</f>
        <v>1899.6200000000001</v>
      </c>
      <c r="D11" s="26">
        <v>1902.41</v>
      </c>
      <c r="E11" s="27">
        <v>1908.16</v>
      </c>
      <c r="F11" s="27">
        <v>1895.36</v>
      </c>
      <c r="G11" s="27">
        <v>1900.58</v>
      </c>
      <c r="H11" s="27">
        <v>1891.59</v>
      </c>
    </row>
    <row r="12" spans="1:8" ht="20" customHeight="1">
      <c r="A12" s="31" t="s">
        <v>8</v>
      </c>
      <c r="B12" s="31"/>
      <c r="C12" s="31"/>
      <c r="D12" s="6">
        <f>(D11-C11)/((C11+D11)/2)</f>
        <v>0.0014676370254837355</v>
      </c>
      <c r="E12" s="6">
        <f>(E11-C11)/((C11+E11)/2)</f>
        <v>0.0044855532620056635</v>
      </c>
      <c r="F12" s="6">
        <f>(F11-C11)/((C11+F11)/2)</f>
        <v>-0.0022450711202695235</v>
      </c>
      <c r="G12" s="6">
        <f>(G11-C11)/((C11+G11)/2)</f>
        <v>0.0005052365664963996</v>
      </c>
      <c r="H12" s="6">
        <f>(H11-C11)/((C11+H11)/2)</f>
        <v>-0.004236114591383859</v>
      </c>
    </row>
    <row r="13" spans="1:8" ht="20" customHeight="1">
      <c r="A13" s="28" t="s">
        <v>47</v>
      </c>
      <c r="B13" s="29"/>
      <c r="C13" s="30"/>
      <c r="D13" s="17" t="str">
        <f>IF(AND($C11+50+($C11*0.03)&gt;=D11,$C11-50-($C11*0.03)&lt;=D11),"PASS","FAIL")</f>
        <v>PASS</v>
      </c>
      <c r="E13" s="17" t="str">
        <f aca="true" t="shared" si="2" ref="E13:H13">IF(AND($C11+50+($C11*0.03)&gt;=E11,$C11-50-($C11*0.03)&lt;=E11),"PASS","FAIL")</f>
        <v>PASS</v>
      </c>
      <c r="F13" s="17" t="str">
        <f t="shared" si="2"/>
        <v>PASS</v>
      </c>
      <c r="G13" s="17" t="str">
        <f t="shared" si="2"/>
        <v>PASS</v>
      </c>
      <c r="H13" s="17" t="str">
        <f t="shared" si="2"/>
        <v>PASS</v>
      </c>
    </row>
    <row r="14" spans="1:8" ht="20" customHeight="1">
      <c r="A14" s="31" t="s">
        <v>9</v>
      </c>
      <c r="B14" s="31"/>
      <c r="C14" s="31"/>
      <c r="D14" s="6">
        <f>(D11-B11)/((B11+D11)/2)</f>
        <v>0.01878808619916649</v>
      </c>
      <c r="E14" s="6">
        <f>(E11-B11)/((B11+E11)/2)</f>
        <v>0.021805698301528988</v>
      </c>
      <c r="F14" s="6">
        <f>(F11-B11)/((B11+F11)/2)</f>
        <v>0.0150756440106741</v>
      </c>
      <c r="G14" s="6">
        <f>(G11-B11)/((B11+G11)/2)</f>
        <v>0.017825766141661186</v>
      </c>
      <c r="H14" s="6">
        <f>(H11-B11)/((B11+H11)/2)</f>
        <v>0.013084693994290368</v>
      </c>
    </row>
    <row r="15" spans="1:8" ht="20" customHeight="1">
      <c r="A15" s="28" t="s">
        <v>46</v>
      </c>
      <c r="B15" s="29"/>
      <c r="C15" s="30"/>
      <c r="D15" s="17" t="str">
        <f>IF(AND($B11+50+($B11*0.03)&gt;=D11,$B11-50-($B11*0.03)&lt;=D11),"PASS","FAIL")</f>
        <v>PASS</v>
      </c>
      <c r="E15" s="17" t="str">
        <f aca="true" t="shared" si="3" ref="E15:H15">IF(AND($B11+50+($B11*0.03)&gt;=E11,$B11-50-($B11*0.03)&lt;=E11),"PASS","FAIL")</f>
        <v>PASS</v>
      </c>
      <c r="F15" s="17" t="str">
        <f t="shared" si="3"/>
        <v>PASS</v>
      </c>
      <c r="G15" s="17" t="str">
        <f t="shared" si="3"/>
        <v>PASS</v>
      </c>
      <c r="H15" s="17" t="str">
        <f t="shared" si="3"/>
        <v>PASS</v>
      </c>
    </row>
    <row r="17" spans="1:8" ht="20" customHeight="1">
      <c r="A17" s="32" t="s">
        <v>21</v>
      </c>
      <c r="B17" s="32"/>
      <c r="C17" s="32"/>
      <c r="D17" s="32"/>
      <c r="E17" s="32"/>
      <c r="F17" s="32"/>
      <c r="G17" s="32"/>
      <c r="H17" s="32"/>
    </row>
    <row r="18" spans="1:8" ht="20" customHeight="1">
      <c r="A18" s="1" t="s">
        <v>0</v>
      </c>
      <c r="B18" s="13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</row>
    <row r="19" spans="1:8" ht="20" customHeight="1">
      <c r="A19" s="7">
        <v>44497.4375</v>
      </c>
      <c r="B19" s="3">
        <v>1355</v>
      </c>
      <c r="C19" s="4">
        <f>(D19+E19+F19+G19+H19)/5</f>
        <v>1383.9514</v>
      </c>
      <c r="D19" s="26">
        <v>1378.641</v>
      </c>
      <c r="E19" s="26">
        <v>1384.398</v>
      </c>
      <c r="F19" s="26">
        <v>1387.139</v>
      </c>
      <c r="G19" s="26">
        <v>1391.25</v>
      </c>
      <c r="H19" s="26">
        <v>1378.329</v>
      </c>
    </row>
    <row r="20" spans="1:8" ht="20" customHeight="1">
      <c r="A20" s="31" t="s">
        <v>8</v>
      </c>
      <c r="B20" s="31"/>
      <c r="C20" s="31"/>
      <c r="D20" s="6">
        <f>(D19-C19)/((C19+D19)/2)</f>
        <v>-0.00384450489330228</v>
      </c>
      <c r="E20" s="6">
        <f>(E19-C19)/((C19+E19)/2)</f>
        <v>0.00032264713406478923</v>
      </c>
      <c r="F20" s="6">
        <f>(F19-C19)/((C19+F19)/2)</f>
        <v>0.0023006106188379672</v>
      </c>
      <c r="G20" s="6">
        <f>(G19-C19)/((C19+G19)/2)</f>
        <v>0.00525987050885754</v>
      </c>
      <c r="H20" s="6">
        <f>(H19-C19)/((C19+H19)/2)</f>
        <v>-0.004070839441209496</v>
      </c>
    </row>
    <row r="21" spans="1:8" ht="20" customHeight="1">
      <c r="A21" s="28" t="s">
        <v>47</v>
      </c>
      <c r="B21" s="29"/>
      <c r="C21" s="30"/>
      <c r="D21" s="17" t="str">
        <f>IF(AND($C19+50+($C19*0.03)&gt;=D19,$C19-50-($C19*0.03)&lt;=D19),"PASS","FAIL")</f>
        <v>PASS</v>
      </c>
      <c r="E21" s="17" t="str">
        <f aca="true" t="shared" si="4" ref="E21:H21">IF(AND($C19+50+($C19*0.03)&gt;=E19,$C19-50-($C19*0.03)&lt;=E19),"PASS","FAIL")</f>
        <v>PASS</v>
      </c>
      <c r="F21" s="17" t="str">
        <f t="shared" si="4"/>
        <v>PASS</v>
      </c>
      <c r="G21" s="17" t="str">
        <f t="shared" si="4"/>
        <v>PASS</v>
      </c>
      <c r="H21" s="17" t="str">
        <f t="shared" si="4"/>
        <v>PASS</v>
      </c>
    </row>
    <row r="22" spans="1:8" ht="20" customHeight="1">
      <c r="A22" s="31" t="s">
        <v>9</v>
      </c>
      <c r="B22" s="31"/>
      <c r="C22" s="31"/>
      <c r="D22" s="6">
        <f>(D19-B19)/((B19+D19)/2)</f>
        <v>0.017296345789370348</v>
      </c>
      <c r="E22" s="6">
        <f>(E19-B19)/((B19+E19)/2)</f>
        <v>0.02146310977813367</v>
      </c>
      <c r="F22" s="6">
        <f>(F19-B19)/((B19+F19)/2)</f>
        <v>0.023440824845129948</v>
      </c>
      <c r="G22" s="6">
        <f>(G19-B19)/((B19+G19)/2)</f>
        <v>0.02639963586709149</v>
      </c>
      <c r="H22" s="6">
        <f>(H19-B19)/((B19+H19)/2)</f>
        <v>0.01707002706223799</v>
      </c>
    </row>
    <row r="23" spans="1:8" ht="20" customHeight="1">
      <c r="A23" s="28" t="s">
        <v>46</v>
      </c>
      <c r="B23" s="29"/>
      <c r="C23" s="30"/>
      <c r="D23" s="17" t="str">
        <f>IF(AND($B19+50+($B19*0.03)&gt;=D19,$B19-50-($B19*0.03)&lt;=D19),"PASS","FAIL")</f>
        <v>PASS</v>
      </c>
      <c r="E23" s="17" t="str">
        <f aca="true" t="shared" si="5" ref="E23:H23">IF(AND($B19+50+($B19*0.03)&gt;=E19,$B19-50-($B19*0.03)&lt;=E19),"PASS","FAIL")</f>
        <v>PASS</v>
      </c>
      <c r="F23" s="17" t="str">
        <f t="shared" si="5"/>
        <v>PASS</v>
      </c>
      <c r="G23" s="17" t="str">
        <f t="shared" si="5"/>
        <v>PASS</v>
      </c>
      <c r="H23" s="17" t="str">
        <f t="shared" si="5"/>
        <v>PASS</v>
      </c>
    </row>
  </sheetData>
  <mergeCells count="15">
    <mergeCell ref="A23:C23"/>
    <mergeCell ref="A1:H1"/>
    <mergeCell ref="A4:C4"/>
    <mergeCell ref="A9:H9"/>
    <mergeCell ref="A12:C12"/>
    <mergeCell ref="A6:C6"/>
    <mergeCell ref="A5:C5"/>
    <mergeCell ref="A7:C7"/>
    <mergeCell ref="A13:C13"/>
    <mergeCell ref="A22:C22"/>
    <mergeCell ref="A14:C14"/>
    <mergeCell ref="A15:C15"/>
    <mergeCell ref="A17:H17"/>
    <mergeCell ref="A20:C20"/>
    <mergeCell ref="A21:C21"/>
  </mergeCells>
  <conditionalFormatting sqref="D7:H7">
    <cfRule type="expression" priority="13" dxfId="0">
      <formula>OR($B3+50+($B3*0.03)&lt;D3,$B3-50-($B3*0.03)&gt;D3)</formula>
    </cfRule>
    <cfRule type="expression" priority="19" dxfId="1">
      <formula>AND($B3+50+($B3*0.03)&gt;=D3,$B3-50-($B3*0.03)&lt;=D3)</formula>
    </cfRule>
  </conditionalFormatting>
  <conditionalFormatting sqref="D5:H5">
    <cfRule type="expression" priority="14" dxfId="0">
      <formula>OR($C3+50+($C3*0.03)&lt;D3,$C3-50-($C3*0.03)&gt;D3)</formula>
    </cfRule>
    <cfRule type="expression" priority="18" dxfId="1">
      <formula>AND($C$3+50+($C$3*0.03)&gt;=D3,$C$3-50-($C$3*0.03)&lt;=D3)</formula>
    </cfRule>
  </conditionalFormatting>
  <conditionalFormatting sqref="D15:H15">
    <cfRule type="expression" priority="9" dxfId="0">
      <formula>OR($B11+50+($B11*0.03)&lt;D11,$B11-50-($B11*0.03)&gt;D11)</formula>
    </cfRule>
    <cfRule type="expression" priority="12" dxfId="1">
      <formula>AND($B11+50+($B11*0.03)&gt;=D11,$B11-50-($B11*0.03)&lt;=D11)</formula>
    </cfRule>
  </conditionalFormatting>
  <conditionalFormatting sqref="D13:H13">
    <cfRule type="expression" priority="10" dxfId="0">
      <formula>OR($C11+50+($C11*0.03)&lt;D11,$C11-50-($C11*0.03)&gt;D11)</formula>
    </cfRule>
    <cfRule type="expression" priority="11" dxfId="1">
      <formula>AND($C11+50+($C11*0.03)&gt;=D11,$C11-50-($C11*0.03)&lt;=D11)</formula>
    </cfRule>
  </conditionalFormatting>
  <conditionalFormatting sqref="D23:H23">
    <cfRule type="expression" priority="1" dxfId="0">
      <formula>OR($B19+50+($B19*0.03)&lt;D19,$B19-50-($B19*0.03)&gt;D19)</formula>
    </cfRule>
    <cfRule type="expression" priority="4" dxfId="1">
      <formula>AND($B19+50+($B19*0.03)&gt;=D19,$B19-50-($B19*0.03)&lt;=D19)</formula>
    </cfRule>
  </conditionalFormatting>
  <conditionalFormatting sqref="D21:H21">
    <cfRule type="expression" priority="2" dxfId="0">
      <formula>OR($C19+50+($C19*0.03)&lt;D19,$C19-50-($C19*0.03)&gt;D19)</formula>
    </cfRule>
    <cfRule type="expression" priority="3" dxfId="1">
      <formula>AND($C19+50+($C19*0.03)&gt;=D19,$C19-50-($C19*0.03)&lt;=D19)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09F1-57DE-9F4A-8B74-880C43EA58A8}">
  <dimension ref="A1:O17"/>
  <sheetViews>
    <sheetView workbookViewId="0" topLeftCell="A1">
      <selection activeCell="K11" sqref="K11"/>
    </sheetView>
  </sheetViews>
  <sheetFormatPr defaultColWidth="11.00390625" defaultRowHeight="19.5" customHeight="1"/>
  <cols>
    <col min="1" max="1" width="15.00390625" style="0" customWidth="1"/>
    <col min="2" max="2" width="8.50390625" style="0" customWidth="1"/>
    <col min="3" max="3" width="7.625" style="0" customWidth="1"/>
    <col min="4" max="8" width="8.625" style="0" customWidth="1"/>
    <col min="9" max="9" width="17.375" style="0" customWidth="1"/>
  </cols>
  <sheetData>
    <row r="1" spans="1:12" ht="20" customHeight="1">
      <c r="A1" s="32" t="s">
        <v>48</v>
      </c>
      <c r="B1" s="32"/>
      <c r="C1" s="32"/>
      <c r="D1" s="32"/>
      <c r="E1" s="32"/>
      <c r="F1" s="32"/>
      <c r="G1" s="32"/>
      <c r="H1" s="32"/>
      <c r="K1" s="25"/>
      <c r="L1" s="22" t="s">
        <v>26</v>
      </c>
    </row>
    <row r="2" spans="1:12" ht="20" customHeight="1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K2" s="22" t="s">
        <v>25</v>
      </c>
      <c r="L2" s="23" t="s">
        <v>44</v>
      </c>
    </row>
    <row r="3" spans="1:15" ht="20" customHeight="1">
      <c r="A3" s="33">
        <v>44490.041666666664</v>
      </c>
      <c r="B3" s="15">
        <v>25.7</v>
      </c>
      <c r="C3" s="16">
        <f>(D3+E3+F3+G3+H3)/5</f>
        <v>27.679399999999998</v>
      </c>
      <c r="D3" s="26">
        <v>27.768</v>
      </c>
      <c r="E3" s="26">
        <v>27.329</v>
      </c>
      <c r="F3" s="26">
        <v>27.885</v>
      </c>
      <c r="G3" s="26">
        <v>27.679</v>
      </c>
      <c r="H3" s="26">
        <v>27.736</v>
      </c>
      <c r="J3" s="11"/>
      <c r="K3" s="14"/>
      <c r="L3" s="14"/>
      <c r="M3" s="11"/>
      <c r="N3" s="11"/>
      <c r="O3" s="11"/>
    </row>
    <row r="4" spans="1:8" ht="20" customHeight="1">
      <c r="A4" s="31" t="s">
        <v>23</v>
      </c>
      <c r="B4" s="31"/>
      <c r="C4" s="31"/>
      <c r="D4" s="9">
        <f>(D3-C3)</f>
        <v>0.08860000000000312</v>
      </c>
      <c r="E4" s="9">
        <f>(E3-C3)</f>
        <v>-0.35039999999999694</v>
      </c>
      <c r="F4" s="9">
        <f>(F3-C3)</f>
        <v>0.205600000000004</v>
      </c>
      <c r="G4" s="9">
        <f>(G3-C3)</f>
        <v>-0.00039999999999906777</v>
      </c>
      <c r="H4" s="9">
        <f>(H3-C3)</f>
        <v>0.05660000000000309</v>
      </c>
    </row>
    <row r="5" spans="1:8" ht="20" customHeight="1">
      <c r="A5" s="31" t="s">
        <v>24</v>
      </c>
      <c r="B5" s="31"/>
      <c r="C5" s="31"/>
      <c r="D5" s="9">
        <f>(D3-B3)</f>
        <v>2.0680000000000014</v>
      </c>
      <c r="E5" s="9">
        <f>(E3-B3)</f>
        <v>1.6290000000000013</v>
      </c>
      <c r="F5" s="9">
        <f>(F3-B3)</f>
        <v>2.1850000000000023</v>
      </c>
      <c r="G5" s="9">
        <f>(G3-B3)</f>
        <v>1.9789999999999992</v>
      </c>
      <c r="H5" s="9">
        <f>(H3-B3)</f>
        <v>2.0360000000000014</v>
      </c>
    </row>
    <row r="7" spans="1:8" ht="20" customHeight="1">
      <c r="A7" s="32" t="s">
        <v>49</v>
      </c>
      <c r="B7" s="32"/>
      <c r="C7" s="32"/>
      <c r="D7" s="32"/>
      <c r="E7" s="32"/>
      <c r="F7" s="32"/>
      <c r="G7" s="32"/>
      <c r="H7" s="32"/>
    </row>
    <row r="8" spans="1:8" ht="20" customHeight="1">
      <c r="A8" s="1" t="s">
        <v>0</v>
      </c>
      <c r="B8" s="5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</row>
    <row r="9" spans="1:15" ht="20" customHeight="1">
      <c r="A9" s="34">
        <v>44498.3125</v>
      </c>
      <c r="B9" s="15">
        <v>27.7</v>
      </c>
      <c r="C9" s="16">
        <f>(D9+E9+F9+G9+H9)/5</f>
        <v>29.2634</v>
      </c>
      <c r="D9" s="26">
        <v>29.371</v>
      </c>
      <c r="E9" s="26">
        <v>28.88</v>
      </c>
      <c r="F9" s="26">
        <v>29.462</v>
      </c>
      <c r="G9" s="26">
        <v>29.275</v>
      </c>
      <c r="H9" s="26">
        <v>29.329</v>
      </c>
      <c r="I9" s="12"/>
      <c r="J9" s="11"/>
      <c r="K9" s="11"/>
      <c r="L9" s="11"/>
      <c r="M9" s="11"/>
      <c r="N9" s="11"/>
      <c r="O9" s="11"/>
    </row>
    <row r="10" spans="1:8" ht="20" customHeight="1">
      <c r="A10" s="31" t="s">
        <v>23</v>
      </c>
      <c r="B10" s="31"/>
      <c r="C10" s="31"/>
      <c r="D10" s="9">
        <f>(D9-C9)</f>
        <v>0.10759999999999792</v>
      </c>
      <c r="E10" s="9">
        <f>(E9-C9)</f>
        <v>-0.38340000000000174</v>
      </c>
      <c r="F10" s="9">
        <f>(F9-C9)</f>
        <v>0.198599999999999</v>
      </c>
      <c r="G10" s="9">
        <f>(G9-C9)</f>
        <v>0.011599999999997834</v>
      </c>
      <c r="H10" s="9">
        <f>(H9-C9)</f>
        <v>0.06559999999999988</v>
      </c>
    </row>
    <row r="11" spans="1:8" ht="20" customHeight="1">
      <c r="A11" s="31" t="s">
        <v>24</v>
      </c>
      <c r="B11" s="31"/>
      <c r="C11" s="31"/>
      <c r="D11" s="9">
        <f>(D9-B9)</f>
        <v>1.6709999999999994</v>
      </c>
      <c r="E11" s="9">
        <f>(E9-B9)</f>
        <v>1.1799999999999997</v>
      </c>
      <c r="F11" s="9">
        <f>(F9-B9)</f>
        <v>1.7620000000000005</v>
      </c>
      <c r="G11" s="9">
        <f>(G9-B9)</f>
        <v>1.5749999999999993</v>
      </c>
      <c r="H11" s="9">
        <f>(H9-B9)</f>
        <v>1.6290000000000013</v>
      </c>
    </row>
    <row r="13" spans="1:8" ht="20" customHeight="1">
      <c r="A13" s="32" t="s">
        <v>50</v>
      </c>
      <c r="B13" s="32"/>
      <c r="C13" s="32"/>
      <c r="D13" s="32"/>
      <c r="E13" s="32"/>
      <c r="F13" s="32"/>
      <c r="G13" s="32"/>
      <c r="H13" s="32"/>
    </row>
    <row r="14" spans="1:8" ht="20" customHeight="1">
      <c r="A14" s="1" t="s">
        <v>0</v>
      </c>
      <c r="B14" s="10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</row>
    <row r="15" spans="1:15" ht="20" customHeight="1">
      <c r="A15" s="33">
        <v>44503.041666666664</v>
      </c>
      <c r="B15" s="15">
        <v>26.7</v>
      </c>
      <c r="C15" s="16">
        <f>(D15+E15+F15+G15+H15)/5</f>
        <v>28.252000000000002</v>
      </c>
      <c r="D15" s="26">
        <v>28.387</v>
      </c>
      <c r="E15" s="26">
        <v>27.888</v>
      </c>
      <c r="F15" s="26">
        <v>28.442</v>
      </c>
      <c r="G15" s="26">
        <v>28.228</v>
      </c>
      <c r="H15" s="26">
        <v>28.315</v>
      </c>
      <c r="I15" s="12"/>
      <c r="J15" s="11"/>
      <c r="K15" s="11"/>
      <c r="L15" s="11"/>
      <c r="M15" s="11"/>
      <c r="N15" s="11"/>
      <c r="O15" s="11"/>
    </row>
    <row r="16" spans="1:8" ht="20" customHeight="1">
      <c r="A16" s="31" t="s">
        <v>23</v>
      </c>
      <c r="B16" s="31"/>
      <c r="C16" s="31"/>
      <c r="D16" s="9">
        <f>(D15-C15)</f>
        <v>0.134999999999998</v>
      </c>
      <c r="E16" s="9">
        <f>(E15-C15)</f>
        <v>-0.36400000000000077</v>
      </c>
      <c r="F16" s="9">
        <f>(F15-C15)</f>
        <v>0.18999999999999773</v>
      </c>
      <c r="G16" s="9">
        <f>(G15-C15)</f>
        <v>-0.02400000000000091</v>
      </c>
      <c r="H16" s="9">
        <f>(H15-C15)</f>
        <v>0.06299999999999883</v>
      </c>
    </row>
    <row r="17" spans="1:8" ht="20" customHeight="1">
      <c r="A17" s="31" t="s">
        <v>24</v>
      </c>
      <c r="B17" s="31"/>
      <c r="C17" s="31"/>
      <c r="D17" s="9">
        <f>(D15-B15)</f>
        <v>1.6870000000000012</v>
      </c>
      <c r="E17" s="9">
        <f>(E15-B15)</f>
        <v>1.1880000000000024</v>
      </c>
      <c r="F17" s="9">
        <f>(F15-B15)</f>
        <v>1.7420000000000009</v>
      </c>
      <c r="G17" s="9">
        <f>(G15-B15)</f>
        <v>1.5280000000000022</v>
      </c>
      <c r="H17" s="9">
        <f>(H15-B15)</f>
        <v>1.615000000000002</v>
      </c>
    </row>
  </sheetData>
  <mergeCells count="9">
    <mergeCell ref="A13:H13"/>
    <mergeCell ref="A16:C16"/>
    <mergeCell ref="A17:C17"/>
    <mergeCell ref="A11:C11"/>
    <mergeCell ref="A1:H1"/>
    <mergeCell ref="A4:C4"/>
    <mergeCell ref="A5:C5"/>
    <mergeCell ref="A7:H7"/>
    <mergeCell ref="A10:C10"/>
  </mergeCells>
  <conditionalFormatting sqref="D4:H5 D10:H11 D16:H17">
    <cfRule type="expression" priority="1" dxfId="1">
      <formula>AND(D4&gt;=-1,D4&lt;=1)</formula>
    </cfRule>
    <cfRule type="expression" priority="2" dxfId="0">
      <formula>OR(D4&lt;-1,D4&gt;1)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7E97-8286-9846-A96C-177082213DCF}">
  <dimension ref="A1:P17"/>
  <sheetViews>
    <sheetView workbookViewId="0" topLeftCell="A1">
      <selection activeCell="K9" sqref="K9"/>
    </sheetView>
  </sheetViews>
  <sheetFormatPr defaultColWidth="11.00390625" defaultRowHeight="19.5" customHeight="1"/>
  <cols>
    <col min="1" max="1" width="15.00390625" style="0" customWidth="1"/>
    <col min="2" max="2" width="8.50390625" style="0" customWidth="1"/>
    <col min="3" max="3" width="7.625" style="0" customWidth="1"/>
    <col min="4" max="8" width="8.625" style="0" customWidth="1"/>
    <col min="10" max="10" width="12.625" style="0" customWidth="1"/>
  </cols>
  <sheetData>
    <row r="1" spans="1:12" ht="20" customHeight="1">
      <c r="A1" s="32" t="s">
        <v>12</v>
      </c>
      <c r="B1" s="32"/>
      <c r="C1" s="32"/>
      <c r="D1" s="32"/>
      <c r="E1" s="32"/>
      <c r="F1" s="32"/>
      <c r="G1" s="32"/>
      <c r="H1" s="32"/>
      <c r="K1" s="23"/>
      <c r="L1" s="22" t="s">
        <v>26</v>
      </c>
    </row>
    <row r="2" spans="1:12" ht="20" customHeight="1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K2" s="22" t="s">
        <v>25</v>
      </c>
      <c r="L2" s="23" t="s">
        <v>45</v>
      </c>
    </row>
    <row r="3" spans="1:16" ht="20" customHeight="1">
      <c r="A3" s="7">
        <v>44494.979166666664</v>
      </c>
      <c r="B3" s="15">
        <v>66.2</v>
      </c>
      <c r="C3" s="4">
        <f>(D3+E3+F3+G3+H3)/5</f>
        <v>64.3058</v>
      </c>
      <c r="D3" s="26">
        <v>64.449</v>
      </c>
      <c r="E3" s="26">
        <v>64.016</v>
      </c>
      <c r="F3" s="26">
        <v>64.496</v>
      </c>
      <c r="G3" s="26">
        <v>64.014</v>
      </c>
      <c r="H3" s="26">
        <v>64.554</v>
      </c>
      <c r="J3" s="12"/>
      <c r="K3" s="11"/>
      <c r="L3" s="11"/>
      <c r="M3" s="11"/>
      <c r="N3" s="11"/>
      <c r="O3" s="11"/>
      <c r="P3" s="11"/>
    </row>
    <row r="4" spans="1:8" ht="20" customHeight="1">
      <c r="A4" s="31" t="s">
        <v>8</v>
      </c>
      <c r="B4" s="31"/>
      <c r="C4" s="31"/>
      <c r="D4" s="6">
        <f>(D3-C3)/((C3+D3)/2)</f>
        <v>0.0022243830909603854</v>
      </c>
      <c r="E4" s="6">
        <f>(E3-C3)/((C3+E3)/2)</f>
        <v>-0.004516769559030494</v>
      </c>
      <c r="F4" s="6">
        <f>(F3-C3)/((C3+F3)/2)</f>
        <v>0.00295337487519569</v>
      </c>
      <c r="G4" s="6">
        <f>(G3-C3)/((C3+G3)/2)</f>
        <v>-0.004548012076078816</v>
      </c>
      <c r="H4" s="6">
        <f>(H3-C3)/((C3+H3)/2)</f>
        <v>0.003852248723030721</v>
      </c>
    </row>
    <row r="5" spans="1:8" ht="20" customHeight="1">
      <c r="A5" s="31" t="s">
        <v>9</v>
      </c>
      <c r="B5" s="31"/>
      <c r="C5" s="31"/>
      <c r="D5" s="6">
        <f>(D3-B3)/((B3+D3)/2)</f>
        <v>-0.026804644505507194</v>
      </c>
      <c r="E5" s="6">
        <f>(E3-B3)/((B3+E3)/2)</f>
        <v>-0.03354426491368184</v>
      </c>
      <c r="F5" s="6">
        <f>(F3-B3)/((B3+F3)/2)</f>
        <v>-0.026075778906776148</v>
      </c>
      <c r="G5" s="6">
        <f>(G3-B3)/((B3+G3)/2)</f>
        <v>-0.03357549879429258</v>
      </c>
      <c r="H5" s="6">
        <f>(H3-B3)/((B3+H3)/2)</f>
        <v>-0.025177050032886193</v>
      </c>
    </row>
    <row r="7" spans="1:8" ht="20" customHeight="1">
      <c r="A7" s="32" t="s">
        <v>13</v>
      </c>
      <c r="B7" s="32"/>
      <c r="C7" s="32"/>
      <c r="D7" s="32"/>
      <c r="E7" s="32"/>
      <c r="F7" s="32"/>
      <c r="G7" s="32"/>
      <c r="H7" s="32"/>
    </row>
    <row r="8" spans="1:8" ht="20" customHeight="1">
      <c r="A8" s="1" t="s">
        <v>0</v>
      </c>
      <c r="B8" s="8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</row>
    <row r="9" spans="1:16" ht="20" customHeight="1">
      <c r="A9" s="7">
        <v>44500.041666666664</v>
      </c>
      <c r="B9" s="3">
        <v>65.68</v>
      </c>
      <c r="C9" s="4">
        <f>(D9+E9+F9+G9+H9)/5</f>
        <v>63.7716</v>
      </c>
      <c r="D9" s="26">
        <v>63.889</v>
      </c>
      <c r="E9" s="26">
        <v>63.54</v>
      </c>
      <c r="F9" s="26">
        <v>63.874</v>
      </c>
      <c r="G9" s="26">
        <v>63.531</v>
      </c>
      <c r="H9" s="26">
        <v>64.024</v>
      </c>
      <c r="J9" s="12"/>
      <c r="K9" s="11"/>
      <c r="L9" s="11"/>
      <c r="M9" s="11"/>
      <c r="N9" s="11"/>
      <c r="O9" s="11"/>
      <c r="P9" s="11"/>
    </row>
    <row r="10" spans="1:8" ht="20" customHeight="1">
      <c r="A10" s="31" t="s">
        <v>8</v>
      </c>
      <c r="B10" s="31"/>
      <c r="C10" s="31"/>
      <c r="D10" s="6">
        <f>(D9-C9)/((C9+D9)/2)</f>
        <v>0.0018392518913431944</v>
      </c>
      <c r="E10" s="6">
        <f>(E9-C9)/((C9+E9)/2)</f>
        <v>-0.0036383173253654853</v>
      </c>
      <c r="F10" s="6">
        <f>(F9-C9)/((C9+F9)/2)</f>
        <v>0.0016044422996171106</v>
      </c>
      <c r="G10" s="6">
        <f>(G9-C9)/((C9+G9)/2)</f>
        <v>-0.0037799699299150306</v>
      </c>
      <c r="H10" s="6">
        <f>(H9-C9)/((C9+H9)/2)</f>
        <v>0.003950057748467107</v>
      </c>
    </row>
    <row r="11" spans="1:8" ht="20" customHeight="1">
      <c r="A11" s="31" t="s">
        <v>9</v>
      </c>
      <c r="B11" s="31"/>
      <c r="C11" s="31"/>
      <c r="D11" s="6">
        <f>(D9-B9)/((B9+D9)/2)</f>
        <v>-0.027645501624617055</v>
      </c>
      <c r="E11" s="6">
        <f>(E9-B9)/((B9+E9)/2)</f>
        <v>-0.03312180776969521</v>
      </c>
      <c r="F11" s="6">
        <f>(F9-B9)/((B9+F9)/2)</f>
        <v>-0.02788026614384742</v>
      </c>
      <c r="G11" s="6">
        <f>(G9-B9)/((B9+G9)/2)</f>
        <v>-0.033263421844889486</v>
      </c>
      <c r="H11" s="6">
        <f>(H9-B9)/((B9+H9)/2)</f>
        <v>-0.025535064454450224</v>
      </c>
    </row>
    <row r="13" spans="1:8" ht="20" customHeight="1">
      <c r="A13" s="32" t="s">
        <v>14</v>
      </c>
      <c r="B13" s="32"/>
      <c r="C13" s="32"/>
      <c r="D13" s="32"/>
      <c r="E13" s="32"/>
      <c r="F13" s="32"/>
      <c r="G13" s="32"/>
      <c r="H13" s="32"/>
    </row>
    <row r="14" spans="1:16" ht="20" customHeight="1">
      <c r="A14" s="1" t="s">
        <v>0</v>
      </c>
      <c r="B14" s="5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J14" s="12"/>
      <c r="K14" s="11"/>
      <c r="L14" s="11"/>
      <c r="M14" s="11"/>
      <c r="N14" s="11"/>
      <c r="O14" s="11"/>
      <c r="P14" s="11"/>
    </row>
    <row r="15" spans="1:8" ht="20" customHeight="1">
      <c r="A15" s="7">
        <v>44503.020833333336</v>
      </c>
      <c r="B15" s="15">
        <v>66.2</v>
      </c>
      <c r="C15" s="4">
        <f>(D15+E15+F15+G15+H15)/5</f>
        <v>64.2992</v>
      </c>
      <c r="D15" s="26">
        <v>64.459</v>
      </c>
      <c r="E15" s="26">
        <v>64.033</v>
      </c>
      <c r="F15" s="26">
        <v>64.357</v>
      </c>
      <c r="G15" s="26">
        <v>64.151</v>
      </c>
      <c r="H15" s="26">
        <v>64.496</v>
      </c>
    </row>
    <row r="16" spans="1:8" ht="20" customHeight="1">
      <c r="A16" s="31" t="s">
        <v>8</v>
      </c>
      <c r="B16" s="31"/>
      <c r="C16" s="31"/>
      <c r="D16" s="6">
        <f>(D15-C15)/((C15+D15)/2)</f>
        <v>0.002482172009239088</v>
      </c>
      <c r="E16" s="6">
        <f>(E15-C15)/((C15+E15)/2)</f>
        <v>-0.004148608065629636</v>
      </c>
      <c r="F16" s="6">
        <f>(F15-C15)/((C15+F15)/2)</f>
        <v>0.000898518687789633</v>
      </c>
      <c r="G16" s="6">
        <f>(G15-C15)/((C15+G15)/2)</f>
        <v>-0.002307509057985161</v>
      </c>
      <c r="H16" s="6">
        <f>(H15-C15)/((C15+H15)/2)</f>
        <v>0.00305601450985745</v>
      </c>
    </row>
    <row r="17" spans="1:8" ht="20" customHeight="1">
      <c r="A17" s="31" t="s">
        <v>9</v>
      </c>
      <c r="B17" s="31"/>
      <c r="C17" s="31"/>
      <c r="D17" s="6">
        <f>(D15-B15)/((B15+D15)/2)</f>
        <v>-0.026649522803633884</v>
      </c>
      <c r="E17" s="6">
        <f>(E15-B15)/((B15+E15)/2)</f>
        <v>-0.03327881566116117</v>
      </c>
      <c r="F17" s="6">
        <f>(F15-B15)/((B15+F15)/2)</f>
        <v>-0.028232879125592702</v>
      </c>
      <c r="G17" s="6">
        <f>(G15-B15)/((B15+G15)/2)</f>
        <v>-0.031438193799817514</v>
      </c>
      <c r="H17" s="6">
        <f>(H15-B15)/((B15+H15)/2)</f>
        <v>-0.026075778906776148</v>
      </c>
    </row>
  </sheetData>
  <mergeCells count="9">
    <mergeCell ref="A7:H7"/>
    <mergeCell ref="A10:C10"/>
    <mergeCell ref="A11:C11"/>
    <mergeCell ref="A17:C17"/>
    <mergeCell ref="A1:H1"/>
    <mergeCell ref="A4:C4"/>
    <mergeCell ref="A5:C5"/>
    <mergeCell ref="A13:H13"/>
    <mergeCell ref="A16:C16"/>
  </mergeCells>
  <conditionalFormatting sqref="D4:H5 D10:H11 D16:H17">
    <cfRule type="expression" priority="1" dxfId="1">
      <formula>AND(D4&gt;=-0.08,D4&lt;=0.08)</formula>
    </cfRule>
    <cfRule type="expression" priority="2" dxfId="0">
      <formula>OR(D4&lt;-0.08,D4&gt;0.08)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Stanton</dc:creator>
  <cp:keywords/>
  <dc:description/>
  <cp:lastModifiedBy>Microsoft Office User</cp:lastModifiedBy>
  <dcterms:created xsi:type="dcterms:W3CDTF">2019-11-01T08:33:43Z</dcterms:created>
  <dcterms:modified xsi:type="dcterms:W3CDTF">2021-11-09T08:46:57Z</dcterms:modified>
  <cp:category/>
  <cp:version/>
  <cp:contentType/>
  <cp:contentStatus/>
</cp:coreProperties>
</file>